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PRESUPUESTARIA\"/>
    </mc:Choice>
  </mc:AlternateContent>
  <xr:revisionPtr revIDLastSave="0" documentId="13_ncr:1_{D26F66F6-892B-4138-9F91-17274E4CBF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DICIEMBRE" sheetId="1" r:id="rId1"/>
  </sheets>
  <definedNames>
    <definedName name="_xlnm.Print_Area" localSheetId="0">'EJE. PORTAL DICIEMBRE'!$A$1:$Q$110</definedName>
    <definedName name="_xlnm.Print_Titles" localSheetId="0">'EJE. PORTAL DICIEMBRE'!$1:$7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L17" i="1"/>
  <c r="J17" i="1"/>
  <c r="H17" i="1"/>
  <c r="J27" i="1"/>
  <c r="C38" i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Q17" i="1" s="1"/>
  <c r="I54" i="1"/>
  <c r="Q31" i="1"/>
  <c r="F54" i="1"/>
  <c r="Q34" i="1"/>
  <c r="Q32" i="1"/>
  <c r="Q59" i="1" l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<sst xmlns="http://schemas.openxmlformats.org/spreadsheetml/2006/main" count="117" uniqueCount="115">
  <si>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</si>
  <si>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</si>
  <si>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</si>
  <si>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</si>
  <si>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</si>
  <si>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</si>
  <si>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</si>
  <si>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</si>
  <si>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</si>
  <si>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</si>
  <si>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</si>
  <si>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</si>
  <si>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</si>
  <si>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</si>
  <si>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</si>
  <si>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</si>
  <si>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</si>
  <si>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</si>
  <si>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</si>
  <si>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</si>
  <si>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</si>
  <si>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</si>
  <si>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</si>
  <si>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</si>
  <si>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</si>
  <si>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</si>
  <si>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</si>
  <si>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</si>
  <si>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</si>
  <si>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</si>
  <si>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</si>
  <si>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</si>
  <si>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</si>
  <si>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</si>
  <si>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</si>
  <si>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</si>
  <si>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</si>
  <si>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</si>
  <si>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</si>
  <si>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</si>
  <si>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</si>
  <si>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</si>
  <si>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</si>
  <si>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</si>
  <si>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</si>
  <si>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</si>
  <si>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</si>
  <si>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</si>
  <si>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</si>
  <si>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</si>
  <si>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</si>
  <si>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</si>
  <si>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</si>
  <si>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</si>
  <si>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</si>
  <si>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</si>
  <si>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</si>
  <si>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</si>
  <si>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</si>
  <si>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</si>
  <si>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</si>
  <si>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</si>
  <si>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</si>
  <si>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</si>
  <si>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</si>
  <si>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</si>
  <si>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</si>
  <si>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</si>
  <si>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</si>
  <si>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</si>
  <si>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</si>
  <si>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</si>
  <si>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</si>
  <si>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</si>
  <si>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</si>
  <si>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</si>
  <si>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</si>
  <si>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</si>
  <si>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</si>
  <si>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</si>
  <si>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</si>
  <si>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</si>
  <si>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</si>
  <si>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</si>
  <si>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</si>
  <si>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</si>
  <si>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</si>
  <si>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</si>
  <si>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</si>
  <si>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</si>
  <si>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</si>
  <si>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</si>
  <si>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</si>
  <si>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</si>
  <si>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</si>
  <si>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</si>
  <si>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</si>
  <si>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</si>
  <si>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</si>
  <si>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</si>
  <si>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</si>
  <si>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</si>
  <si>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</si>
  <si>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</si>
  <si>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</si>
  <si>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</si>
  <si>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</si>
  <si>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</si>
  <si>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Maria Teresa Lantigua</t>
  </si>
  <si>
    <t>Directora Financiera</t>
  </si>
  <si>
    <t xml:space="preserve">Milciades A. Noboa Diaz </t>
  </si>
  <si>
    <t>Director Ejecutivo</t>
  </si>
  <si>
    <t>Columna1</t>
  </si>
  <si>
    <t xml:space="preserve"> Contador General </t>
  </si>
  <si>
    <t>Edgar Rafael Peralta Aquino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</si>
</sst>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0" fillId="0" borderId="5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2" fillId="5" borderId="3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17" fillId="6" borderId="6" xfId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R89" totalsRowShown="0" headerRowDxfId="31" dataDxfId="29" headerRowBorderDxfId="30" headerRowCellStyle="Millares" dataCellStyle="Millares">
  <autoFilter ref="B9:R89" xr:uid="{00000000-0009-0000-0100-000001000000}"/>
  <tableColumns count="17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8" totalsRowDxfId="27"/>
    <tableColumn id="3" xr3:uid="{00000000-0010-0000-0000-000003000000}" name="Enero " totalsRowDxfId="26" dataCellStyle="Millares"/>
    <tableColumn id="4" xr3:uid="{00000000-0010-0000-0000-000004000000}" name="Febrero " dataDxfId="25" totalsRowDxfId="24" dataCellStyle="Millares"/>
    <tableColumn id="5" xr3:uid="{00000000-0010-0000-0000-000005000000}" name="Marzo" dataDxfId="23" totalsRowDxfId="22" dataCellStyle="Millares"/>
    <tableColumn id="6" xr3:uid="{00000000-0010-0000-0000-000006000000}" name="Abril" dataDxfId="21" totalsRowDxfId="20" dataCellStyle="Millares"/>
    <tableColumn id="7" xr3:uid="{00000000-0010-0000-0000-000007000000}" name="Mayo" dataDxfId="19" totalsRowDxfId="18" dataCellStyle="Millares"/>
    <tableColumn id="8" xr3:uid="{00000000-0010-0000-0000-000008000000}" name="Junio" dataDxfId="17" totalsRowDxfId="16" dataCellStyle="Millares"/>
    <tableColumn id="9" xr3:uid="{00000000-0010-0000-0000-000009000000}" name="Julio" dataDxfId="15" totalsRowDxfId="14" dataCellStyle="Millares"/>
    <tableColumn id="10" xr3:uid="{00000000-0010-0000-0000-00000A000000}" name="Agosto" dataDxfId="13" totalsRowDxfId="12" dataCellStyle="Millares"/>
    <tableColumn id="11" xr3:uid="{00000000-0010-0000-0000-00000B000000}" name="Septiembre" dataDxfId="11" totalsRowDxfId="10" dataCellStyle="Millares"/>
    <tableColumn id="12" xr3:uid="{00000000-0010-0000-0000-00000C000000}" name="Octubre " dataDxfId="9" totalsRowDxfId="8" dataCellStyle="Millares"/>
    <tableColumn id="13" xr3:uid="{00000000-0010-0000-0000-00000D000000}" name="Noviembre" dataDxfId="7" totalsRowDxfId="6" dataCellStyle="Millares"/>
    <tableColumn id="14" xr3:uid="{00000000-0010-0000-0000-00000E000000}" name="Diciembre" dataDxfId="5" totalsRowDxfId="4" dataCellStyle="Millares"/>
    <tableColumn id="15" xr3:uid="{00000000-0010-0000-0000-00000F000000}" name="Total " dataDxfId="3" totalsRowDxfId="2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  <tableColumn id="17" xr3:uid="{8EE8ECCC-E543-44BB-83C4-DC7BE27613BC}" name="Columna1" dataDxfId="1" totalsRowDxfId="0" dataCellStyle="Millares"/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361"/>
  <sheetViews>
    <sheetView showGridLines="0" tabSelected="1" view="pageBreakPreview" topLeftCell="B82" zoomScale="85" zoomScaleNormal="85" zoomScaleSheetLayoutView="85" workbookViewId="0">
      <pane xSplit="1" topLeftCell="K1" activePane="topRight" state="frozen"/>
      <selection activeCell="B1" sqref="B1"/>
      <selection pane="topRight" activeCell="R101" sqref="R101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  <col min="18" max="18" width="21.109375" customWidth="1"/>
  </cols>
  <sheetData>
    <row r="1" spans="2:18" ht="17.399999999999999" x14ac:dyDescent="0.3">
      <c r="B1" s="73" t="s">
        <v>106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2:18" ht="17.399999999999999" x14ac:dyDescent="0.3">
      <c r="B2" s="73" t="s">
        <v>107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2:18" ht="18.75" customHeight="1" x14ac:dyDescent="0.3">
      <c r="B3" s="73" t="s">
        <v>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2:18" ht="18.75" customHeight="1" x14ac:dyDescent="0.3">
      <c r="B4" s="73" t="s">
        <v>101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2:18" ht="15" customHeight="1" x14ac:dyDescent="0.3">
      <c r="B5" s="74" t="s">
        <v>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2:18" ht="15" customHeight="1" x14ac:dyDescent="0.3">
      <c r="B6" s="75">
        <v>46022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2:18" ht="16.2" x14ac:dyDescent="0.3">
      <c r="B7" s="74" t="s">
        <v>2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2:18" ht="16.2" x14ac:dyDescent="0.3">
      <c r="B8" s="34"/>
      <c r="C8" s="37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8" ht="54" x14ac:dyDescent="0.3">
      <c r="B9" s="43" t="s">
        <v>3</v>
      </c>
      <c r="C9" s="44" t="s">
        <v>104</v>
      </c>
      <c r="D9" s="45" t="s">
        <v>103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100</v>
      </c>
      <c r="J9" s="44" t="s">
        <v>9</v>
      </c>
      <c r="K9" s="44" t="s">
        <v>10</v>
      </c>
      <c r="L9" s="44" t="s">
        <v>11</v>
      </c>
      <c r="M9" s="44" t="s">
        <v>12</v>
      </c>
      <c r="N9" s="44" t="s">
        <v>13</v>
      </c>
      <c r="O9" s="44" t="s">
        <v>14</v>
      </c>
      <c r="P9" s="44" t="s">
        <v>15</v>
      </c>
      <c r="Q9" s="44" t="s">
        <v>4</v>
      </c>
      <c r="R9" s="71" t="s">
        <v>112</v>
      </c>
    </row>
    <row r="10" spans="2:18" x14ac:dyDescent="0.3">
      <c r="B10" s="46" t="s">
        <v>16</v>
      </c>
      <c r="C10" s="47"/>
      <c r="D10" s="48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10" s="2"/>
    </row>
    <row r="11" spans="2:18" ht="27.75" customHeight="1" x14ac:dyDescent="0.3">
      <c r="B11" s="46" t="s">
        <v>17</v>
      </c>
      <c r="C11" s="47">
        <f>+C12+C13+C14+C15+C16</f>
        <v>74406301</v>
      </c>
      <c r="D11" s="48"/>
      <c r="E11" s="50">
        <f t="shared" ref="E11:N11" si="0">+E12+E13+E16+E14+E15</f>
        <v>4690708.45</v>
      </c>
      <c r="F11" s="50">
        <f t="shared" si="0"/>
        <v>5040922.55</v>
      </c>
      <c r="G11" s="50">
        <f t="shared" si="0"/>
        <v>5459530.8300000001</v>
      </c>
      <c r="H11" s="50">
        <f t="shared" si="0"/>
        <v>5386062.2899999991</v>
      </c>
      <c r="I11" s="50">
        <f t="shared" si="0"/>
        <v>5386062.2899999991</v>
      </c>
      <c r="J11" s="50">
        <f t="shared" si="0"/>
        <v>5360121.63</v>
      </c>
      <c r="K11" s="50">
        <f t="shared" si="0"/>
        <v>5360121.63</v>
      </c>
      <c r="L11" s="50">
        <f t="shared" si="0"/>
        <v>5490705.1200000001</v>
      </c>
      <c r="M11" s="50">
        <f t="shared" si="0"/>
        <v>5348592.63</v>
      </c>
      <c r="N11" s="50">
        <f t="shared" si="0"/>
        <v>5463736.3200000003</v>
      </c>
      <c r="O11" s="50">
        <f t="shared" ref="O11" si="1">+O12+O13+O16+O14+O15</f>
        <v>9734503.6900000013</v>
      </c>
      <c r="P11" s="50">
        <f t="shared" ref="P11" si="2">+P12+P13+P16+P14+P15</f>
        <v>10378170.870000001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73099238.299999997</v>
      </c>
      <c r="R11" s="2"/>
    </row>
    <row r="12" spans="2:18" x14ac:dyDescent="0.3">
      <c r="B12" s="51" t="s">
        <v>18</v>
      </c>
      <c r="C12" s="65">
        <v>47797500</v>
      </c>
      <c r="D12" s="66"/>
      <c r="E12" s="64">
        <v>4081000</v>
      </c>
      <c r="F12" s="64">
        <v>4372500</v>
      </c>
      <c r="G12" s="64">
        <v>4748967.74</v>
      </c>
      <c r="H12" s="64">
        <v>4682571.3499999996</v>
      </c>
      <c r="I12" s="64">
        <v>4682571.3499999996</v>
      </c>
      <c r="J12" s="64">
        <v>4660071</v>
      </c>
      <c r="K12" s="55">
        <v>4660071</v>
      </c>
      <c r="L12" s="55">
        <v>4788360.99</v>
      </c>
      <c r="M12" s="55">
        <v>4650071</v>
      </c>
      <c r="N12" s="64">
        <v>4750071</v>
      </c>
      <c r="O12" s="55">
        <v>9051871.5600000005</v>
      </c>
      <c r="P12" s="64">
        <v>4951888.72</v>
      </c>
      <c r="Q12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60080015.710000001</v>
      </c>
      <c r="R12" s="2"/>
    </row>
    <row r="13" spans="2:18" x14ac:dyDescent="0.3">
      <c r="B13" s="51" t="s">
        <v>19</v>
      </c>
      <c r="C13" s="65">
        <v>9405000</v>
      </c>
      <c r="D13" s="64">
        <v>-4858569</v>
      </c>
      <c r="E13" s="65"/>
      <c r="F13" s="53"/>
      <c r="G13" s="54"/>
      <c r="H13" s="55"/>
      <c r="I13" s="55"/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64">
        <v>4717154.33</v>
      </c>
      <c r="Q13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4717154.33</v>
      </c>
      <c r="R13" s="2"/>
    </row>
    <row r="14" spans="2:18" x14ac:dyDescent="0.3">
      <c r="B14" s="51" t="s">
        <v>20</v>
      </c>
      <c r="C14" s="65">
        <v>4800000</v>
      </c>
      <c r="D14" s="64">
        <v>-4799999.7699999996</v>
      </c>
      <c r="E14" s="53">
        <v>0</v>
      </c>
      <c r="F14" s="53">
        <v>0</v>
      </c>
      <c r="G14" s="54"/>
      <c r="H14" s="55"/>
      <c r="I14" s="55">
        <v>0</v>
      </c>
      <c r="J14" s="55"/>
      <c r="K14" s="55">
        <v>0</v>
      </c>
      <c r="L14" s="55"/>
      <c r="M14" s="55">
        <v>0</v>
      </c>
      <c r="N14" s="55"/>
      <c r="O14" s="55"/>
      <c r="P14" s="55"/>
      <c r="Q14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14" s="2"/>
    </row>
    <row r="15" spans="2:18" x14ac:dyDescent="0.3">
      <c r="B15" s="51" t="s">
        <v>21</v>
      </c>
      <c r="C15" s="65">
        <v>5460000</v>
      </c>
      <c r="D15" s="65">
        <v>-5460000</v>
      </c>
      <c r="E15" s="53">
        <v>0</v>
      </c>
      <c r="F15" s="53">
        <v>0</v>
      </c>
      <c r="G15" s="54"/>
      <c r="H15" s="55"/>
      <c r="I15" s="55">
        <v>0</v>
      </c>
      <c r="J15" s="55"/>
      <c r="K15" s="55"/>
      <c r="L15" s="55">
        <v>0</v>
      </c>
      <c r="M15" s="55">
        <v>0</v>
      </c>
      <c r="N15" s="55"/>
      <c r="O15" s="55">
        <v>0</v>
      </c>
      <c r="P15" s="55"/>
      <c r="Q15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15" s="2"/>
    </row>
    <row r="16" spans="2:18" x14ac:dyDescent="0.3">
      <c r="B16" s="51" t="s">
        <v>22</v>
      </c>
      <c r="C16" s="65">
        <v>6943801</v>
      </c>
      <c r="D16" s="64">
        <v>1766436.44</v>
      </c>
      <c r="E16" s="64">
        <v>609708.44999999995</v>
      </c>
      <c r="F16" s="64">
        <v>668422.55000000005</v>
      </c>
      <c r="G16" s="64">
        <v>710563.09</v>
      </c>
      <c r="H16" s="64">
        <v>703490.94</v>
      </c>
      <c r="I16" s="64">
        <v>703490.94</v>
      </c>
      <c r="J16" s="64">
        <v>700050.63</v>
      </c>
      <c r="K16" s="55">
        <v>700050.63</v>
      </c>
      <c r="L16" s="55">
        <v>702344.13</v>
      </c>
      <c r="M16" s="64">
        <v>698521.63</v>
      </c>
      <c r="N16" s="64">
        <v>713665.32</v>
      </c>
      <c r="O16" s="55">
        <v>682632.13</v>
      </c>
      <c r="P16" s="64">
        <v>709127.82</v>
      </c>
      <c r="Q16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8302068.2599999998</v>
      </c>
      <c r="R16" s="2"/>
    </row>
    <row r="17" spans="2:18" ht="31.5" customHeight="1" x14ac:dyDescent="0.3">
      <c r="B17" s="46" t="s">
        <v>23</v>
      </c>
      <c r="C17" s="47">
        <f>+C18+C19+C20+C21+C22+C23+C24+C25+C26</f>
        <v>11927699</v>
      </c>
      <c r="D17" s="48"/>
      <c r="E17" s="50">
        <f>+E18+E19+E20+E21+E24+E25+E23+E22+E26</f>
        <v>0</v>
      </c>
      <c r="F17" s="50">
        <f>+F18+F19+F20+F21+F24+F25+F23+F22+F26</f>
        <v>191396</v>
      </c>
      <c r="G17" s="50">
        <f t="shared" ref="G17:P17" si="3">+G18+G19+G20+G21+G24+G25+G23+G22+G26</f>
        <v>111451</v>
      </c>
      <c r="H17" s="50">
        <f>+H18+H19+H20+H21+H24+H25+H23+H22+H26</f>
        <v>275905</v>
      </c>
      <c r="I17" s="50">
        <f t="shared" si="3"/>
        <v>0</v>
      </c>
      <c r="J17" s="50">
        <f>+J18+J19+J20+J21+J24+J25+J23+J22+J26</f>
        <v>462147.57999999996</v>
      </c>
      <c r="K17" s="50">
        <f>+K18+K19+K20+K21+K24+K25+K23+K22+K26</f>
        <v>400456.05</v>
      </c>
      <c r="L17" s="50">
        <f t="shared" si="3"/>
        <v>238202.88</v>
      </c>
      <c r="M17" s="50">
        <f t="shared" si="3"/>
        <v>509532.19999999995</v>
      </c>
      <c r="N17" s="50">
        <f>+N18+N19+N20+N21+N24+N25+N23+N22+N26</f>
        <v>681076.76</v>
      </c>
      <c r="O17" s="50">
        <f t="shared" si="3"/>
        <v>357898.15</v>
      </c>
      <c r="P17" s="50">
        <f t="shared" si="3"/>
        <v>1975193.3599999999</v>
      </c>
      <c r="Q17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5203258.9799999995</v>
      </c>
      <c r="R17" s="2"/>
    </row>
    <row r="18" spans="2:18" x14ac:dyDescent="0.3">
      <c r="B18" s="51" t="s">
        <v>24</v>
      </c>
      <c r="C18" s="52"/>
      <c r="D18" s="48"/>
      <c r="E18" s="64"/>
      <c r="F18" s="53"/>
      <c r="G18" s="53"/>
      <c r="H18" s="53"/>
      <c r="I18" s="53"/>
      <c r="J18" s="64">
        <v>167124.57999999999</v>
      </c>
      <c r="K18" s="64">
        <v>316034.05</v>
      </c>
      <c r="L18" s="53">
        <v>75322.880000000005</v>
      </c>
      <c r="M18" s="65">
        <v>221464.46</v>
      </c>
      <c r="N18" s="64">
        <v>143593.01999999999</v>
      </c>
      <c r="O18" s="53">
        <v>240983.15</v>
      </c>
      <c r="P18" s="64">
        <v>145017.45000000001</v>
      </c>
      <c r="Q18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1309539.5899999999</v>
      </c>
      <c r="R18" s="2"/>
    </row>
    <row r="19" spans="2:18" x14ac:dyDescent="0.3">
      <c r="B19" s="51" t="s">
        <v>25</v>
      </c>
      <c r="C19" s="65">
        <v>3000000</v>
      </c>
      <c r="D19" s="65">
        <v>-2300000</v>
      </c>
      <c r="E19" s="53">
        <v>0</v>
      </c>
      <c r="F19" s="53">
        <v>0</v>
      </c>
      <c r="G19" s="53">
        <v>0</v>
      </c>
      <c r="H19" s="64">
        <v>36875</v>
      </c>
      <c r="I19" s="53"/>
      <c r="J19" s="53">
        <v>0</v>
      </c>
      <c r="K19" s="53">
        <v>0</v>
      </c>
      <c r="L19" s="53">
        <v>24780</v>
      </c>
      <c r="M19" s="65">
        <v>6490</v>
      </c>
      <c r="N19" s="67">
        <v>0</v>
      </c>
      <c r="O19" s="53">
        <v>33040</v>
      </c>
      <c r="P19" s="64">
        <v>293627.65999999997</v>
      </c>
      <c r="Q19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394812.66</v>
      </c>
      <c r="R19" s="2"/>
    </row>
    <row r="20" spans="2:18" x14ac:dyDescent="0.3">
      <c r="B20" s="51" t="s">
        <v>26</v>
      </c>
      <c r="C20" s="65">
        <v>1200000</v>
      </c>
      <c r="D20" s="65">
        <v>-600000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67">
        <v>43483.73</v>
      </c>
      <c r="O20" s="53">
        <v>0</v>
      </c>
      <c r="P20" s="64">
        <v>50612.97</v>
      </c>
      <c r="Q20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94096.700000000012</v>
      </c>
      <c r="R20" s="2"/>
    </row>
    <row r="21" spans="2:18" ht="18" customHeight="1" x14ac:dyDescent="0.3">
      <c r="B21" s="51" t="s">
        <v>27</v>
      </c>
      <c r="C21" s="52"/>
      <c r="D21" s="65">
        <v>1052022</v>
      </c>
      <c r="E21" s="53">
        <v>0</v>
      </c>
      <c r="F21" s="53">
        <v>0</v>
      </c>
      <c r="G21" s="53"/>
      <c r="H21" s="64">
        <v>81500</v>
      </c>
      <c r="I21" s="53"/>
      <c r="J21" s="64">
        <v>248000</v>
      </c>
      <c r="K21" s="64">
        <v>84422</v>
      </c>
      <c r="L21" s="53">
        <v>138100</v>
      </c>
      <c r="M21" s="53">
        <v>0</v>
      </c>
      <c r="N21" s="53">
        <v>49000</v>
      </c>
      <c r="O21" s="53">
        <v>83875</v>
      </c>
      <c r="P21" s="64">
        <v>104500</v>
      </c>
      <c r="Q21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789397</v>
      </c>
      <c r="R21" s="2"/>
    </row>
    <row r="22" spans="2:18" x14ac:dyDescent="0.3">
      <c r="B22" s="51" t="s">
        <v>28</v>
      </c>
      <c r="C22" s="52"/>
      <c r="D22" s="48"/>
      <c r="E22" s="53">
        <v>0</v>
      </c>
      <c r="F22" s="53"/>
      <c r="G22" s="53"/>
      <c r="H22" s="53"/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/>
      <c r="O22" s="53">
        <v>0</v>
      </c>
      <c r="P22" s="64">
        <v>19512.48</v>
      </c>
      <c r="Q22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19512.48</v>
      </c>
      <c r="R22" s="2"/>
    </row>
    <row r="23" spans="2:18" x14ac:dyDescent="0.3">
      <c r="B23" s="51" t="s">
        <v>29</v>
      </c>
      <c r="C23" s="52"/>
      <c r="D23" s="48"/>
      <c r="E23" s="53"/>
      <c r="F23" s="53"/>
      <c r="G23" s="53"/>
      <c r="H23" s="53"/>
      <c r="I23" s="53"/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23" s="2"/>
    </row>
    <row r="24" spans="2:18" ht="28.8" x14ac:dyDescent="0.3">
      <c r="B24" s="51" t="s">
        <v>30</v>
      </c>
      <c r="C24" s="65">
        <v>20000</v>
      </c>
      <c r="D24" s="65">
        <v>655000</v>
      </c>
      <c r="E24" s="53">
        <v>0</v>
      </c>
      <c r="F24" s="53"/>
      <c r="G24" s="53"/>
      <c r="H24" s="53"/>
      <c r="I24" s="53"/>
      <c r="J24" s="53">
        <v>0</v>
      </c>
      <c r="K24" s="53">
        <v>0</v>
      </c>
      <c r="L24" s="53">
        <v>0</v>
      </c>
      <c r="M24" s="64">
        <v>281577.74</v>
      </c>
      <c r="N24" s="53">
        <v>0</v>
      </c>
      <c r="O24" s="53">
        <v>0</v>
      </c>
      <c r="P24" s="64">
        <v>461922.8</v>
      </c>
      <c r="Q24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743500.54</v>
      </c>
      <c r="R24" s="2"/>
    </row>
    <row r="25" spans="2:18" ht="28.8" x14ac:dyDescent="0.3">
      <c r="B25" s="51" t="s">
        <v>31</v>
      </c>
      <c r="C25" s="65">
        <v>7707699</v>
      </c>
      <c r="D25" s="64">
        <v>-4891263.6100000003</v>
      </c>
      <c r="E25" s="53">
        <v>0</v>
      </c>
      <c r="F25" s="53"/>
      <c r="G25" s="53"/>
      <c r="H25" s="53"/>
      <c r="I25" s="53"/>
      <c r="J25" s="64">
        <v>0</v>
      </c>
      <c r="K25" s="53"/>
      <c r="L25" s="53">
        <v>0</v>
      </c>
      <c r="M25" s="53">
        <v>0</v>
      </c>
      <c r="N25" s="53">
        <v>445000.01</v>
      </c>
      <c r="O25" s="53">
        <v>0</v>
      </c>
      <c r="P25" s="53">
        <v>0</v>
      </c>
      <c r="Q25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445000.01</v>
      </c>
      <c r="R25" s="2"/>
    </row>
    <row r="26" spans="2:18" x14ac:dyDescent="0.3">
      <c r="B26" s="51" t="s">
        <v>32</v>
      </c>
      <c r="C26" s="52"/>
      <c r="D26" s="48">
        <v>850000</v>
      </c>
      <c r="E26" s="64">
        <v>0</v>
      </c>
      <c r="F26" s="53">
        <v>191396</v>
      </c>
      <c r="G26" s="64">
        <v>111451</v>
      </c>
      <c r="H26" s="64">
        <v>157530</v>
      </c>
      <c r="I26" s="53"/>
      <c r="J26" s="64">
        <v>47023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64">
        <v>900000</v>
      </c>
      <c r="Q26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1407400</v>
      </c>
      <c r="R26" s="2"/>
    </row>
    <row r="27" spans="2:18" x14ac:dyDescent="0.3">
      <c r="B27" s="46" t="s">
        <v>33</v>
      </c>
      <c r="C27" s="47">
        <f>+C28+C29+C30+C31+C32+C33+C34+C35+C36+C37</f>
        <v>1940000</v>
      </c>
      <c r="D27" s="48"/>
      <c r="E27" s="50">
        <f t="shared" ref="E27:L27" si="4">+E28+E29+E30+E31+E32+E33+E34+E35+E36+E37</f>
        <v>0</v>
      </c>
      <c r="F27" s="50">
        <f t="shared" si="4"/>
        <v>0</v>
      </c>
      <c r="G27" s="50">
        <f t="shared" si="4"/>
        <v>225720.01</v>
      </c>
      <c r="H27" s="50">
        <f t="shared" si="4"/>
        <v>69507.66</v>
      </c>
      <c r="I27" s="50">
        <f t="shared" si="4"/>
        <v>-61950</v>
      </c>
      <c r="J27" s="50">
        <f t="shared" si="4"/>
        <v>909674.76</v>
      </c>
      <c r="K27" s="50">
        <f t="shared" si="4"/>
        <v>46116.76</v>
      </c>
      <c r="L27" s="50">
        <f t="shared" si="4"/>
        <v>246384</v>
      </c>
      <c r="M27" s="50">
        <f>+M28+M29+M30+M31+M32+M33+M34+M35+M36+M37</f>
        <v>507725.48</v>
      </c>
      <c r="N27" s="50">
        <f t="shared" ref="N27:P27" si="5">+N28+N29+N30+N31+N32+N33+N34+N35+N36+N37</f>
        <v>1813410.72</v>
      </c>
      <c r="O27" s="50">
        <f t="shared" si="5"/>
        <v>119288.76999999999</v>
      </c>
      <c r="P27" s="50">
        <f t="shared" si="5"/>
        <v>2530300.21</v>
      </c>
      <c r="Q27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6406178.3700000001</v>
      </c>
      <c r="R27" s="2"/>
    </row>
    <row r="28" spans="2:18" x14ac:dyDescent="0.3">
      <c r="B28" s="51" t="s">
        <v>34</v>
      </c>
      <c r="C28" s="52"/>
      <c r="D28" s="48"/>
      <c r="E28" s="53">
        <v>0</v>
      </c>
      <c r="F28" s="53">
        <v>0</v>
      </c>
      <c r="G28" s="53"/>
      <c r="H28" s="65">
        <v>10620</v>
      </c>
      <c r="I28" s="67"/>
      <c r="J28" s="64">
        <v>193314.06</v>
      </c>
      <c r="K28" s="53">
        <v>0</v>
      </c>
      <c r="L28" s="53">
        <v>0</v>
      </c>
      <c r="M28" s="68">
        <v>0</v>
      </c>
      <c r="N28" s="65">
        <v>154577</v>
      </c>
      <c r="O28" s="53">
        <v>0</v>
      </c>
      <c r="P28" s="64">
        <v>28868.6</v>
      </c>
      <c r="Q28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387379.66</v>
      </c>
      <c r="R28" s="2"/>
    </row>
    <row r="29" spans="2:18" x14ac:dyDescent="0.3">
      <c r="B29" s="51" t="s">
        <v>35</v>
      </c>
      <c r="C29" s="52"/>
      <c r="D29" s="48">
        <v>365000</v>
      </c>
      <c r="E29" s="53">
        <v>0</v>
      </c>
      <c r="F29" s="53">
        <v>0</v>
      </c>
      <c r="G29" s="53"/>
      <c r="H29" s="65">
        <v>29854</v>
      </c>
      <c r="I29" s="65">
        <v>29028</v>
      </c>
      <c r="J29" s="53">
        <v>0</v>
      </c>
      <c r="K29" s="53">
        <v>0</v>
      </c>
      <c r="L29" s="53">
        <v>0</v>
      </c>
      <c r="M29" s="64">
        <v>185850</v>
      </c>
      <c r="N29" s="65">
        <v>17405</v>
      </c>
      <c r="O29" s="53">
        <v>0</v>
      </c>
      <c r="P29" s="64">
        <v>100595</v>
      </c>
      <c r="Q29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362732</v>
      </c>
      <c r="R29" s="2"/>
    </row>
    <row r="30" spans="2:18" x14ac:dyDescent="0.3">
      <c r="B30" s="51" t="s">
        <v>36</v>
      </c>
      <c r="C30" s="52"/>
      <c r="D30" s="48">
        <v>63644.1</v>
      </c>
      <c r="E30" s="53">
        <v>0</v>
      </c>
      <c r="F30" s="53"/>
      <c r="G30" s="53"/>
      <c r="H30" s="53"/>
      <c r="I30" s="65">
        <v>13245.5</v>
      </c>
      <c r="J30" s="53">
        <v>0</v>
      </c>
      <c r="K30" s="53">
        <v>0</v>
      </c>
      <c r="L30" s="53">
        <v>0</v>
      </c>
      <c r="M30" s="64">
        <v>16948.599999999999</v>
      </c>
      <c r="N30" s="65">
        <v>305000</v>
      </c>
      <c r="O30" s="53">
        <v>47790</v>
      </c>
      <c r="P30" s="64">
        <v>20638.2</v>
      </c>
      <c r="Q30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403622.3</v>
      </c>
      <c r="R30" s="2"/>
    </row>
    <row r="31" spans="2:18" x14ac:dyDescent="0.3">
      <c r="B31" s="51" t="s">
        <v>37</v>
      </c>
      <c r="C31" s="64">
        <v>1000000</v>
      </c>
      <c r="D31" s="64">
        <v>-1000000</v>
      </c>
      <c r="E31" s="53"/>
      <c r="F31" s="53"/>
      <c r="G31" s="53"/>
      <c r="H31" s="53"/>
      <c r="I31" s="53"/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31" s="2"/>
    </row>
    <row r="32" spans="2:18" ht="33" customHeight="1" x14ac:dyDescent="0.3">
      <c r="B32" s="51" t="s">
        <v>38</v>
      </c>
      <c r="C32" s="52"/>
      <c r="D32" s="48"/>
      <c r="E32" s="53">
        <v>0</v>
      </c>
      <c r="F32" s="53">
        <v>0</v>
      </c>
      <c r="G32" s="53"/>
      <c r="H32" s="53"/>
      <c r="I32" s="53">
        <v>2832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2832</v>
      </c>
      <c r="R32" s="2"/>
    </row>
    <row r="33" spans="2:18" ht="28.8" x14ac:dyDescent="0.3">
      <c r="B33" s="51" t="s">
        <v>39</v>
      </c>
      <c r="C33" s="52"/>
      <c r="D33" s="48">
        <v>4937</v>
      </c>
      <c r="E33" s="53">
        <v>0</v>
      </c>
      <c r="F33" s="53">
        <v>0</v>
      </c>
      <c r="G33" s="53"/>
      <c r="H33" s="53"/>
      <c r="I33" s="53"/>
      <c r="J33" s="53">
        <v>0</v>
      </c>
      <c r="K33" s="53">
        <v>0</v>
      </c>
      <c r="L33" s="53">
        <v>0</v>
      </c>
      <c r="M33">
        <v>630.12</v>
      </c>
      <c r="N33" s="53">
        <v>0</v>
      </c>
      <c r="O33" s="53">
        <v>0</v>
      </c>
      <c r="P33" s="64">
        <v>244000.4</v>
      </c>
      <c r="Q33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244630.52</v>
      </c>
      <c r="R33" s="2"/>
    </row>
    <row r="34" spans="2:18" ht="28.8" x14ac:dyDescent="0.3">
      <c r="B34" s="51" t="s">
        <v>40</v>
      </c>
      <c r="C34" s="64">
        <v>700000</v>
      </c>
      <c r="D34" s="48"/>
      <c r="E34" s="53">
        <v>0</v>
      </c>
      <c r="F34" s="53"/>
      <c r="G34" s="53"/>
      <c r="H34" s="53"/>
      <c r="I34" s="53"/>
      <c r="J34" s="64">
        <v>700000</v>
      </c>
      <c r="K34" s="53">
        <v>0</v>
      </c>
      <c r="L34" s="53">
        <v>0</v>
      </c>
      <c r="M34" s="53">
        <v>0</v>
      </c>
      <c r="N34" s="53">
        <v>349964</v>
      </c>
      <c r="O34" s="53">
        <v>1259.96</v>
      </c>
      <c r="P34" s="53">
        <v>0</v>
      </c>
      <c r="Q34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1051223.96</v>
      </c>
      <c r="R34" s="2"/>
    </row>
    <row r="35" spans="2:18" x14ac:dyDescent="0.3">
      <c r="B35" s="51" t="s">
        <v>102</v>
      </c>
      <c r="C35" s="52"/>
      <c r="D35" s="48"/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35" s="2"/>
    </row>
    <row r="36" spans="2:18" ht="28.8" x14ac:dyDescent="0.3">
      <c r="B36" s="51" t="s">
        <v>41</v>
      </c>
      <c r="C36" s="52"/>
      <c r="D36" s="48"/>
      <c r="E36" s="53">
        <v>0</v>
      </c>
      <c r="F36" s="53">
        <v>0</v>
      </c>
      <c r="G36" s="53">
        <v>0</v>
      </c>
      <c r="H36" s="53">
        <v>0</v>
      </c>
      <c r="I36" s="53"/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36" s="2"/>
    </row>
    <row r="37" spans="2:18" x14ac:dyDescent="0.3">
      <c r="B37" s="51" t="s">
        <v>42</v>
      </c>
      <c r="C37" s="64">
        <v>240000</v>
      </c>
      <c r="D37" s="48">
        <v>982178.5</v>
      </c>
      <c r="E37" s="53">
        <v>0</v>
      </c>
      <c r="F37" s="53"/>
      <c r="G37" s="64">
        <v>225720.01</v>
      </c>
      <c r="H37" s="64">
        <v>29033.66</v>
      </c>
      <c r="I37" s="64">
        <v>-107055.5</v>
      </c>
      <c r="J37" s="64">
        <v>16360.7</v>
      </c>
      <c r="K37" s="64">
        <v>46116.76</v>
      </c>
      <c r="L37" s="53">
        <v>246384</v>
      </c>
      <c r="M37" s="64">
        <v>304296.76</v>
      </c>
      <c r="N37" s="64">
        <v>986464.72</v>
      </c>
      <c r="O37" s="53">
        <v>70238.81</v>
      </c>
      <c r="P37" s="64">
        <v>2136198.0099999998</v>
      </c>
      <c r="Q37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3953757.9299999997</v>
      </c>
      <c r="R37" s="2"/>
    </row>
    <row r="38" spans="2:18" s="22" customFormat="1" x14ac:dyDescent="0.3">
      <c r="B38" s="46" t="s">
        <v>43</v>
      </c>
      <c r="C38" s="47">
        <f>+C39+C40+C41+C42+C43+C44+C45+C46+C47+C48+C49+C50</f>
        <v>0</v>
      </c>
      <c r="D38" s="56"/>
      <c r="E38" s="57">
        <v>0</v>
      </c>
      <c r="F38" s="57">
        <v>0</v>
      </c>
      <c r="G38" s="57"/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f>SUBTOTAL(109,M39:M45)</f>
        <v>0</v>
      </c>
      <c r="N38" s="57">
        <f>SUBTOTAL(109,N39:N45)</f>
        <v>0</v>
      </c>
      <c r="O38" s="57">
        <v>0</v>
      </c>
      <c r="P38" s="57">
        <v>0</v>
      </c>
      <c r="Q38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38" s="2"/>
    </row>
    <row r="39" spans="2:18" x14ac:dyDescent="0.3">
      <c r="B39" s="51" t="s">
        <v>44</v>
      </c>
      <c r="C39" s="52"/>
      <c r="D39" s="48"/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39" s="2"/>
    </row>
    <row r="40" spans="2:18" ht="28.8" x14ac:dyDescent="0.3">
      <c r="B40" s="51" t="s">
        <v>45</v>
      </c>
      <c r="C40" s="52"/>
      <c r="D40" s="48"/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0" s="2"/>
    </row>
    <row r="41" spans="2:18" ht="28.8" x14ac:dyDescent="0.3">
      <c r="B41" s="51" t="s">
        <v>46</v>
      </c>
      <c r="C41" s="52"/>
      <c r="D41" s="48"/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1" s="2"/>
    </row>
    <row r="42" spans="2:18" ht="28.8" x14ac:dyDescent="0.3">
      <c r="B42" s="51" t="s">
        <v>47</v>
      </c>
      <c r="C42" s="52"/>
      <c r="D42" s="48"/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2" s="2"/>
    </row>
    <row r="43" spans="2:18" ht="28.8" x14ac:dyDescent="0.3">
      <c r="B43" s="51" t="s">
        <v>48</v>
      </c>
      <c r="C43" s="52"/>
      <c r="D43" s="48"/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3" s="2"/>
    </row>
    <row r="44" spans="2:18" x14ac:dyDescent="0.3">
      <c r="B44" s="51" t="s">
        <v>49</v>
      </c>
      <c r="C44" s="52"/>
      <c r="D44" s="48"/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4" s="2"/>
    </row>
    <row r="45" spans="2:18" ht="28.8" x14ac:dyDescent="0.3">
      <c r="B45" s="51" t="s">
        <v>50</v>
      </c>
      <c r="C45" s="52"/>
      <c r="D45" s="48"/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5" s="2"/>
    </row>
    <row r="46" spans="2:18" ht="33.75" customHeight="1" x14ac:dyDescent="0.3">
      <c r="B46" s="58" t="s">
        <v>51</v>
      </c>
      <c r="C46" s="59"/>
      <c r="D46" s="48"/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6" s="2"/>
    </row>
    <row r="47" spans="2:18" x14ac:dyDescent="0.3">
      <c r="B47" s="51" t="s">
        <v>52</v>
      </c>
      <c r="C47" s="52"/>
      <c r="D47" s="48"/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7" s="2"/>
    </row>
    <row r="48" spans="2:18" ht="28.8" x14ac:dyDescent="0.3">
      <c r="B48" s="51" t="s">
        <v>53</v>
      </c>
      <c r="C48" s="52"/>
      <c r="D48" s="48"/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8" s="2"/>
    </row>
    <row r="49" spans="2:18" ht="28.8" x14ac:dyDescent="0.3">
      <c r="B49" s="51" t="s">
        <v>54</v>
      </c>
      <c r="C49" s="52"/>
      <c r="D49" s="48"/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49" s="2"/>
    </row>
    <row r="50" spans="2:18" ht="28.8" x14ac:dyDescent="0.3">
      <c r="B50" s="51" t="s">
        <v>55</v>
      </c>
      <c r="C50" s="52"/>
      <c r="D50" s="48"/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50" s="2"/>
    </row>
    <row r="51" spans="2:18" ht="28.8" x14ac:dyDescent="0.3">
      <c r="B51" s="51" t="s">
        <v>56</v>
      </c>
      <c r="C51" s="52"/>
      <c r="D51" s="48"/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51" s="2"/>
    </row>
    <row r="52" spans="2:18" x14ac:dyDescent="0.3">
      <c r="B52" s="51" t="s">
        <v>57</v>
      </c>
      <c r="C52" s="52"/>
      <c r="D52" s="48"/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52" s="2"/>
    </row>
    <row r="53" spans="2:18" ht="28.8" x14ac:dyDescent="0.3">
      <c r="B53" s="51" t="s">
        <v>58</v>
      </c>
      <c r="C53" s="52"/>
      <c r="D53" s="48"/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53" s="2"/>
    </row>
    <row r="54" spans="2:18" x14ac:dyDescent="0.3">
      <c r="B54" s="46" t="s">
        <v>59</v>
      </c>
      <c r="C54" s="47">
        <f>+C55+C56+C57+C58+C59+C60+C61+C62+C63</f>
        <v>243000</v>
      </c>
      <c r="D54" s="48"/>
      <c r="E54" s="50">
        <f t="shared" ref="E54:L54" si="6">+E55+E56+E57+E58+E59+E60+E61+E62</f>
        <v>0</v>
      </c>
      <c r="F54" s="50">
        <f t="shared" si="6"/>
        <v>0</v>
      </c>
      <c r="G54" s="50">
        <f t="shared" si="6"/>
        <v>0</v>
      </c>
      <c r="H54" s="50">
        <f t="shared" si="6"/>
        <v>258838.13</v>
      </c>
      <c r="I54" s="50">
        <f t="shared" si="6"/>
        <v>90978</v>
      </c>
      <c r="J54" s="50">
        <v>0</v>
      </c>
      <c r="K54" s="50">
        <f t="shared" si="6"/>
        <v>16555.400000000001</v>
      </c>
      <c r="L54" s="50">
        <f t="shared" si="6"/>
        <v>0</v>
      </c>
      <c r="M54" s="50">
        <f>+M55+M56+M57+M58+M59+M60+M61+M62</f>
        <v>1465499.95</v>
      </c>
      <c r="N54" s="50">
        <f t="shared" ref="N54:P54" si="7">+N55+N56+N57+N58+N59+N60+N61+N62</f>
        <v>51480.03</v>
      </c>
      <c r="O54" s="50">
        <f t="shared" si="7"/>
        <v>0</v>
      </c>
      <c r="P54" s="50">
        <f t="shared" si="7"/>
        <v>324361.06</v>
      </c>
      <c r="Q54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2207712.5699999998</v>
      </c>
      <c r="R54" s="2"/>
    </row>
    <row r="55" spans="2:18" x14ac:dyDescent="0.3">
      <c r="B55" s="51" t="s">
        <v>60</v>
      </c>
      <c r="C55" s="64">
        <v>243000</v>
      </c>
      <c r="D55" s="48">
        <v>276000</v>
      </c>
      <c r="E55" s="53">
        <v>0</v>
      </c>
      <c r="F55" s="53">
        <v>0</v>
      </c>
      <c r="G55" s="53"/>
      <c r="H55" s="64">
        <v>225720.01</v>
      </c>
      <c r="I55" s="64">
        <v>90978</v>
      </c>
      <c r="J55" s="53">
        <v>0</v>
      </c>
      <c r="K55" s="64">
        <v>8637.6</v>
      </c>
      <c r="L55" s="53">
        <v>0</v>
      </c>
      <c r="M55" s="64">
        <v>1465499.95</v>
      </c>
      <c r="N55" s="64">
        <v>51480.03</v>
      </c>
      <c r="O55" s="53">
        <v>0</v>
      </c>
      <c r="P55" s="64">
        <v>302842.5</v>
      </c>
      <c r="Q55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2145158.09</v>
      </c>
      <c r="R55" s="2"/>
    </row>
    <row r="56" spans="2:18" x14ac:dyDescent="0.3">
      <c r="B56" s="51" t="s">
        <v>61</v>
      </c>
      <c r="C56" s="52"/>
      <c r="D56" s="48">
        <v>55000</v>
      </c>
      <c r="E56" s="53">
        <v>0</v>
      </c>
      <c r="F56" s="53">
        <v>0</v>
      </c>
      <c r="G56" s="53">
        <v>0</v>
      </c>
      <c r="H56" s="65">
        <v>33118.120000000003</v>
      </c>
      <c r="I56" s="53">
        <v>0</v>
      </c>
      <c r="J56" s="53">
        <v>0</v>
      </c>
      <c r="K56" s="64">
        <v>7917.8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41035.920000000006</v>
      </c>
      <c r="R56" s="2"/>
    </row>
    <row r="57" spans="2:18" x14ac:dyDescent="0.3">
      <c r="B57" s="51" t="s">
        <v>62</v>
      </c>
      <c r="C57" s="52"/>
      <c r="D57" s="48"/>
      <c r="E57" s="53">
        <v>0</v>
      </c>
      <c r="F57" s="53">
        <v>0</v>
      </c>
      <c r="G57" s="53"/>
      <c r="H57" s="53"/>
      <c r="I57" s="53"/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57" s="2"/>
    </row>
    <row r="58" spans="2:18" ht="28.8" x14ac:dyDescent="0.3">
      <c r="B58" s="51" t="s">
        <v>63</v>
      </c>
      <c r="C58" s="52"/>
      <c r="D58" s="48"/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64">
        <v>6750</v>
      </c>
      <c r="Q58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6750</v>
      </c>
      <c r="R58" s="2"/>
    </row>
    <row r="59" spans="2:18" x14ac:dyDescent="0.3">
      <c r="B59" s="51" t="s">
        <v>64</v>
      </c>
      <c r="C59" s="52"/>
      <c r="D59" s="48"/>
      <c r="E59" s="53">
        <v>0</v>
      </c>
      <c r="F59" s="53">
        <v>0</v>
      </c>
      <c r="G59" s="53"/>
      <c r="H59" s="53">
        <v>0</v>
      </c>
      <c r="I59" s="53"/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64">
        <v>14768.56</v>
      </c>
      <c r="Q59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14768.56</v>
      </c>
      <c r="R59" s="2"/>
    </row>
    <row r="60" spans="2:18" x14ac:dyDescent="0.3">
      <c r="B60" s="51" t="s">
        <v>65</v>
      </c>
      <c r="C60" s="54"/>
      <c r="D60" s="48"/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0" s="2"/>
    </row>
    <row r="61" spans="2:18" x14ac:dyDescent="0.3">
      <c r="B61" s="51" t="s">
        <v>66</v>
      </c>
      <c r="C61" s="52"/>
      <c r="D61" s="48"/>
      <c r="E61" s="53">
        <v>0</v>
      </c>
      <c r="F61" s="53">
        <v>0</v>
      </c>
      <c r="G61" s="53">
        <v>0</v>
      </c>
      <c r="H61" s="53"/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1" s="2"/>
    </row>
    <row r="62" spans="2:18" x14ac:dyDescent="0.3">
      <c r="B62" s="51" t="s">
        <v>67</v>
      </c>
      <c r="C62" s="52"/>
      <c r="D62" s="48"/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2" s="2"/>
    </row>
    <row r="63" spans="2:18" ht="28.8" x14ac:dyDescent="0.3">
      <c r="B63" s="51" t="s">
        <v>68</v>
      </c>
      <c r="C63" s="52"/>
      <c r="D63" s="48"/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3" s="2"/>
    </row>
    <row r="64" spans="2:18" x14ac:dyDescent="0.3">
      <c r="B64" s="46" t="s">
        <v>69</v>
      </c>
      <c r="C64" s="47"/>
      <c r="D64" s="48"/>
      <c r="E64" s="53">
        <f>+E65+E66+E67+E68</f>
        <v>0</v>
      </c>
      <c r="F64" s="53">
        <f t="shared" ref="F64:O64" si="8">+F65+F66+F67+F68</f>
        <v>0</v>
      </c>
      <c r="G64" s="53">
        <f t="shared" si="8"/>
        <v>0</v>
      </c>
      <c r="H64" s="53">
        <v>0</v>
      </c>
      <c r="I64" s="53">
        <f t="shared" si="8"/>
        <v>0</v>
      </c>
      <c r="J64" s="53">
        <f t="shared" si="8"/>
        <v>0</v>
      </c>
      <c r="K64" s="53">
        <f t="shared" si="8"/>
        <v>0</v>
      </c>
      <c r="L64" s="53">
        <f t="shared" si="8"/>
        <v>0</v>
      </c>
      <c r="M64" s="53">
        <f t="shared" si="8"/>
        <v>0</v>
      </c>
      <c r="N64" s="53">
        <f t="shared" si="8"/>
        <v>0</v>
      </c>
      <c r="O64" s="53">
        <f t="shared" si="8"/>
        <v>0</v>
      </c>
      <c r="P64" s="53">
        <f>+P65+P66+P67+P68</f>
        <v>0</v>
      </c>
      <c r="Q64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4" s="2"/>
    </row>
    <row r="65" spans="2:18" x14ac:dyDescent="0.3">
      <c r="B65" s="51" t="s">
        <v>70</v>
      </c>
      <c r="C65" s="52"/>
      <c r="D65" s="48">
        <v>1500000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5" s="2"/>
    </row>
    <row r="66" spans="2:18" x14ac:dyDescent="0.3">
      <c r="B66" s="51" t="s">
        <v>71</v>
      </c>
      <c r="C66" s="52"/>
      <c r="D66" s="48"/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6" s="2"/>
    </row>
    <row r="67" spans="2:18" x14ac:dyDescent="0.3">
      <c r="B67" s="51" t="s">
        <v>72</v>
      </c>
      <c r="C67" s="52"/>
      <c r="D67" s="48"/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7" s="2"/>
    </row>
    <row r="68" spans="2:18" ht="28.8" x14ac:dyDescent="0.3">
      <c r="B68" s="51" t="s">
        <v>73</v>
      </c>
      <c r="C68" s="52"/>
      <c r="D68" s="48"/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8" s="2"/>
    </row>
    <row r="69" spans="2:18" ht="28.8" x14ac:dyDescent="0.3">
      <c r="B69" s="46" t="s">
        <v>74</v>
      </c>
      <c r="C69" s="47"/>
      <c r="D69" s="48"/>
      <c r="E69" s="57"/>
      <c r="F69" s="57">
        <v>0</v>
      </c>
      <c r="G69" s="54"/>
      <c r="H69" s="55"/>
      <c r="I69" s="55">
        <v>0</v>
      </c>
      <c r="J69" s="55"/>
      <c r="K69" s="55">
        <v>0</v>
      </c>
      <c r="L69" s="55">
        <v>0</v>
      </c>
      <c r="M69" s="55"/>
      <c r="N69" s="55"/>
      <c r="O69" s="55">
        <v>0</v>
      </c>
      <c r="P69" s="55">
        <f>+P70+P71</f>
        <v>0</v>
      </c>
      <c r="Q69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69" s="2"/>
    </row>
    <row r="70" spans="2:18" x14ac:dyDescent="0.3">
      <c r="B70" s="51" t="s">
        <v>75</v>
      </c>
      <c r="C70" s="52"/>
      <c r="D70" s="48"/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0" s="2"/>
    </row>
    <row r="71" spans="2:18" ht="28.8" x14ac:dyDescent="0.3">
      <c r="B71" s="51" t="s">
        <v>76</v>
      </c>
      <c r="C71" s="52"/>
      <c r="D71" s="48"/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1" s="2"/>
    </row>
    <row r="72" spans="2:18" x14ac:dyDescent="0.3">
      <c r="B72" s="46" t="s">
        <v>77</v>
      </c>
      <c r="C72" s="47"/>
      <c r="D72" s="48"/>
      <c r="E72" s="57"/>
      <c r="F72" s="57">
        <v>0</v>
      </c>
      <c r="G72" s="54"/>
      <c r="H72" s="55"/>
      <c r="I72" s="55">
        <v>0</v>
      </c>
      <c r="J72" s="55"/>
      <c r="K72" s="55">
        <v>0</v>
      </c>
      <c r="L72" s="55"/>
      <c r="M72" s="55"/>
      <c r="N72" s="55"/>
      <c r="O72" s="55">
        <v>0</v>
      </c>
      <c r="P72" s="55">
        <f>+P73+P74+P75</f>
        <v>0</v>
      </c>
      <c r="Q72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2" s="2"/>
    </row>
    <row r="73" spans="2:18" x14ac:dyDescent="0.3">
      <c r="B73" s="51" t="s">
        <v>78</v>
      </c>
      <c r="C73" s="52"/>
      <c r="D73" s="48"/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3" s="2"/>
    </row>
    <row r="74" spans="2:18" x14ac:dyDescent="0.3">
      <c r="B74" s="51" t="s">
        <v>79</v>
      </c>
      <c r="C74" s="52"/>
      <c r="D74" s="48"/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4" s="2"/>
    </row>
    <row r="75" spans="2:18" ht="28.8" x14ac:dyDescent="0.3">
      <c r="B75" s="51" t="s">
        <v>80</v>
      </c>
      <c r="C75" s="52"/>
      <c r="D75" s="48"/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5" s="2"/>
    </row>
    <row r="76" spans="2:18" x14ac:dyDescent="0.3">
      <c r="B76" s="60" t="s">
        <v>81</v>
      </c>
      <c r="C76" s="61"/>
      <c r="D76" s="61"/>
      <c r="E76" s="62">
        <f t="shared" ref="E76:P76" si="9">+E72+E69+E64+E54+E46+E38+E27+E17+E11</f>
        <v>4690708.45</v>
      </c>
      <c r="F76" s="62">
        <f t="shared" si="9"/>
        <v>5232318.55</v>
      </c>
      <c r="G76" s="62">
        <f t="shared" si="9"/>
        <v>5796701.8399999999</v>
      </c>
      <c r="H76" s="62">
        <f t="shared" si="9"/>
        <v>5990313.0799999991</v>
      </c>
      <c r="I76" s="62">
        <f t="shared" si="9"/>
        <v>5415090.2899999991</v>
      </c>
      <c r="J76" s="62">
        <f t="shared" si="9"/>
        <v>6731943.9699999997</v>
      </c>
      <c r="K76" s="62">
        <f t="shared" si="9"/>
        <v>5823249.8399999999</v>
      </c>
      <c r="L76" s="62">
        <f t="shared" si="9"/>
        <v>5975292</v>
      </c>
      <c r="M76" s="62">
        <f t="shared" si="9"/>
        <v>7831350.2599999998</v>
      </c>
      <c r="N76" s="62">
        <f t="shared" si="9"/>
        <v>8009703.8300000001</v>
      </c>
      <c r="O76" s="62">
        <f t="shared" si="9"/>
        <v>10211690.610000001</v>
      </c>
      <c r="P76" s="62">
        <f t="shared" si="9"/>
        <v>15208025.5</v>
      </c>
      <c r="Q76" s="6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86916388.219999999</v>
      </c>
      <c r="R76" s="2"/>
    </row>
    <row r="77" spans="2:18" x14ac:dyDescent="0.3">
      <c r="B77" s="58"/>
      <c r="C77" s="59"/>
      <c r="D77" s="48"/>
      <c r="E77" s="53"/>
      <c r="F77" s="54"/>
      <c r="G77" s="54"/>
      <c r="H77" s="55"/>
      <c r="I77" s="55"/>
      <c r="J77" s="55"/>
      <c r="K77" s="55"/>
      <c r="L77" s="55"/>
      <c r="M77" s="55"/>
      <c r="N77" s="55"/>
      <c r="O77" s="55"/>
      <c r="P77" s="55"/>
      <c r="Q77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7" s="2"/>
    </row>
    <row r="78" spans="2:18" x14ac:dyDescent="0.3">
      <c r="B78" s="46" t="s">
        <v>82</v>
      </c>
      <c r="C78" s="47"/>
      <c r="D78" s="48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8" s="2"/>
    </row>
    <row r="79" spans="2:18" x14ac:dyDescent="0.3">
      <c r="B79" s="46" t="s">
        <v>83</v>
      </c>
      <c r="C79" s="47"/>
      <c r="D79" s="48"/>
      <c r="E79" s="57"/>
      <c r="F79" s="54"/>
      <c r="G79" s="54"/>
      <c r="H79" s="55"/>
      <c r="I79" s="55"/>
      <c r="J79" s="55"/>
      <c r="K79" s="55"/>
      <c r="L79" s="55"/>
      <c r="M79" s="55"/>
      <c r="N79" s="55"/>
      <c r="O79" s="55"/>
      <c r="P79" s="55"/>
      <c r="Q79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79" s="2"/>
    </row>
    <row r="80" spans="2:18" x14ac:dyDescent="0.3">
      <c r="B80" s="51" t="s">
        <v>84</v>
      </c>
      <c r="C80" s="52"/>
      <c r="D80" s="48"/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80" s="2"/>
    </row>
    <row r="81" spans="2:18" ht="28.8" x14ac:dyDescent="0.3">
      <c r="B81" s="51" t="s">
        <v>85</v>
      </c>
      <c r="C81" s="52"/>
      <c r="D81" s="48"/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81" s="2"/>
    </row>
    <row r="82" spans="2:18" x14ac:dyDescent="0.3">
      <c r="B82" s="46" t="s">
        <v>86</v>
      </c>
      <c r="C82" s="47"/>
      <c r="D82" s="48"/>
      <c r="E82" s="57"/>
      <c r="F82" s="54"/>
      <c r="G82" s="54"/>
      <c r="H82" s="55"/>
      <c r="I82" s="55"/>
      <c r="J82" s="55"/>
      <c r="K82" s="55"/>
      <c r="L82" s="55"/>
      <c r="M82" s="55"/>
      <c r="N82" s="55"/>
      <c r="O82" s="55"/>
      <c r="P82" s="55"/>
      <c r="Q82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82" s="2"/>
    </row>
    <row r="83" spans="2:18" x14ac:dyDescent="0.3">
      <c r="B83" s="51" t="s">
        <v>87</v>
      </c>
      <c r="C83" s="52"/>
      <c r="D83" s="48"/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83" s="2"/>
    </row>
    <row r="84" spans="2:18" x14ac:dyDescent="0.3">
      <c r="B84" s="51" t="s">
        <v>88</v>
      </c>
      <c r="C84" s="52"/>
      <c r="D84" s="48"/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84" s="2"/>
    </row>
    <row r="85" spans="2:18" x14ac:dyDescent="0.3">
      <c r="B85" s="46" t="s">
        <v>89</v>
      </c>
      <c r="C85" s="47"/>
      <c r="D85" s="48"/>
      <c r="E85" s="57"/>
      <c r="F85" s="54"/>
      <c r="G85" s="54"/>
      <c r="H85" s="55"/>
      <c r="I85" s="55"/>
      <c r="J85" s="55"/>
      <c r="K85" s="55"/>
      <c r="L85" s="55"/>
      <c r="M85" s="55"/>
      <c r="N85" s="55"/>
      <c r="O85" s="55"/>
      <c r="P85" s="55"/>
      <c r="Q85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85" s="2"/>
    </row>
    <row r="86" spans="2:18" x14ac:dyDescent="0.3">
      <c r="B86" s="51" t="s">
        <v>90</v>
      </c>
      <c r="C86" s="52"/>
      <c r="D86" s="48"/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49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86" s="2"/>
    </row>
    <row r="87" spans="2:18" x14ac:dyDescent="0.3">
      <c r="B87" s="60" t="s">
        <v>91</v>
      </c>
      <c r="C87" s="61"/>
      <c r="D87" s="48"/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62">
        <f t="shared" ref="O87:P87" si="10">SUM(O80:O86)</f>
        <v>0</v>
      </c>
      <c r="P87" s="62">
        <f t="shared" si="10"/>
        <v>0</v>
      </c>
      <c r="Q87" s="63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  <c r="R87" s="2"/>
    </row>
    <row r="88" spans="2:18" s="21" customFormat="1" x14ac:dyDescent="0.3">
      <c r="B88" s="18"/>
      <c r="C88" s="38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 t="s">
        <v>99</v>
      </c>
      <c r="O88" s="20"/>
      <c r="P88" s="20"/>
      <c r="Q88" s="36"/>
      <c r="R88" s="2"/>
    </row>
    <row r="89" spans="2:18" ht="15.6" x14ac:dyDescent="0.3">
      <c r="B89" s="3" t="s">
        <v>92</v>
      </c>
      <c r="C89" s="39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5415090.2899999991</v>
      </c>
      <c r="J89" s="24">
        <f t="shared" si="11"/>
        <v>6731943.9699999997</v>
      </c>
      <c r="K89" s="24">
        <f t="shared" si="11"/>
        <v>5823249.8399999999</v>
      </c>
      <c r="L89" s="24">
        <f t="shared" si="11"/>
        <v>5975292</v>
      </c>
      <c r="M89" s="24">
        <f t="shared" si="11"/>
        <v>7831350.2599999998</v>
      </c>
      <c r="N89" s="24">
        <f t="shared" si="11"/>
        <v>8009703.8300000001</v>
      </c>
      <c r="O89" s="24">
        <f t="shared" si="11"/>
        <v>10211690.610000001</v>
      </c>
      <c r="P89" s="24">
        <f>P76+P87</f>
        <v>15208025.5</v>
      </c>
      <c r="Q89" s="7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86916388.219999999</v>
      </c>
      <c r="R89" s="2"/>
    </row>
    <row r="90" spans="2:18" s="6" customFormat="1" ht="15.6" x14ac:dyDescent="0.3">
      <c r="B90" s="4" t="s">
        <v>93</v>
      </c>
      <c r="C90" s="40"/>
      <c r="D90" s="5"/>
      <c r="H90" s="7"/>
      <c r="I90" s="7"/>
      <c r="J90" s="7"/>
      <c r="K90" s="7"/>
      <c r="L90" s="7"/>
      <c r="M90" s="64"/>
      <c r="N90" s="7"/>
      <c r="O90" s="7"/>
      <c r="P90" s="7"/>
    </row>
    <row r="91" spans="2:18" s="6" customFormat="1" ht="15.6" x14ac:dyDescent="0.3">
      <c r="B91" s="8" t="s">
        <v>94</v>
      </c>
      <c r="C91" s="41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8" s="6" customFormat="1" ht="15.6" x14ac:dyDescent="0.3">
      <c r="B92" s="8" t="s">
        <v>95</v>
      </c>
      <c r="C92" s="41"/>
      <c r="D92" s="5"/>
      <c r="H92" s="7"/>
      <c r="I92" s="7"/>
      <c r="J92" s="7"/>
      <c r="K92" s="7"/>
      <c r="L92" s="7">
        <f>+L91-L90</f>
        <v>0</v>
      </c>
      <c r="M92" s="64" t="s">
        <v>99</v>
      </c>
      <c r="N92" s="7"/>
      <c r="O92" s="7"/>
      <c r="P92" s="7"/>
    </row>
    <row r="93" spans="2:18" s="6" customFormat="1" ht="15.6" x14ac:dyDescent="0.3">
      <c r="B93" s="8" t="s">
        <v>96</v>
      </c>
      <c r="C93" s="41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8" s="6" customFormat="1" ht="15.6" x14ac:dyDescent="0.3">
      <c r="B94" s="8" t="s">
        <v>97</v>
      </c>
      <c r="C94" s="41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8" s="6" customFormat="1" ht="15.6" x14ac:dyDescent="0.3">
      <c r="B95" s="8" t="s">
        <v>98</v>
      </c>
      <c r="C95" s="41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8" s="1" customFormat="1" x14ac:dyDescent="0.3">
      <c r="B96" s="9" t="s">
        <v>105</v>
      </c>
      <c r="C96" s="42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2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2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2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2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2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2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2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2"/>
      <c r="D104"/>
      <c r="E104" s="72" t="s">
        <v>108</v>
      </c>
      <c r="F104" s="72"/>
      <c r="G104" s="72"/>
      <c r="H104" s="28"/>
      <c r="I104" s="28"/>
      <c r="J104" s="72" t="s">
        <v>110</v>
      </c>
      <c r="K104" s="72"/>
      <c r="L104" s="72"/>
      <c r="M104" s="2"/>
      <c r="N104" s="2"/>
      <c r="O104" s="77" t="s">
        <v>114</v>
      </c>
      <c r="P104" s="77"/>
      <c r="Q104" s="77"/>
    </row>
    <row r="105" spans="1:17" s="10" customFormat="1" ht="17.399999999999999" x14ac:dyDescent="0.3">
      <c r="B105" s="11"/>
      <c r="D105" s="11"/>
      <c r="E105" s="76" t="s">
        <v>109</v>
      </c>
      <c r="F105" s="76"/>
      <c r="G105" s="76"/>
      <c r="H105" s="26"/>
      <c r="I105" s="26"/>
      <c r="J105" s="76" t="s">
        <v>111</v>
      </c>
      <c r="K105" s="76"/>
      <c r="L105" s="76"/>
      <c r="M105" s="12"/>
      <c r="N105" s="12"/>
      <c r="O105" s="78" t="s">
        <v>113</v>
      </c>
      <c r="P105" s="78"/>
      <c r="Q105" s="78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72"/>
      <c r="K111" s="72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72"/>
      <c r="K112" s="72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DICIEMBRE</vt:lpstr>
      <vt:lpstr>'EJE. PORTAL DICIEMBRE'!Área_de_impresión</vt:lpstr>
      <vt:lpstr>'EJE. PORTAL 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2026-01-06T13:11:36Z</cp:lastPrinted>
  <dcterms:created xsi:type="dcterms:W3CDTF">2019-02-08T13:48:25Z</dcterms:created>
  <dcterms:modified xsi:type="dcterms:W3CDTF">2026-01-06T13:12:06Z</dcterms:modified>
</cp:coreProperties>
</file>